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49C683FA-0A93-4B28-BF25-B38CDBB6CCE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NEXO 1 ANÁLISIS COTIZACIONES" sheetId="1" r:id="rId1"/>
    <sheet name="DESGLOSE DE TARIFA" sheetId="2" r:id="rId2"/>
  </sheets>
  <definedNames>
    <definedName name="_xlnm.Print_Area" localSheetId="0">'ANEXO 1 ANÁLISIS COTIZACIONES'!$B$1:$I$13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" l="1"/>
  <c r="F17" i="2"/>
  <c r="F18" i="2"/>
  <c r="F19" i="2"/>
  <c r="F20" i="2"/>
  <c r="F21" i="2"/>
  <c r="F22" i="2"/>
  <c r="F15" i="2"/>
  <c r="N8" i="2" l="1"/>
  <c r="I6" i="2"/>
  <c r="H6" i="2" s="1"/>
  <c r="O6" i="2" s="1"/>
  <c r="P6" i="2" s="1"/>
  <c r="F23" i="2" l="1"/>
  <c r="I7" i="2"/>
  <c r="H7" i="2" s="1"/>
  <c r="O7" i="2" s="1"/>
  <c r="P7" i="2" s="1"/>
  <c r="E7" i="2"/>
  <c r="O8" i="2" l="1"/>
  <c r="P8" i="2" s="1"/>
  <c r="F27" i="2" s="1"/>
  <c r="G27" i="2" l="1"/>
  <c r="G32" i="2" s="1"/>
  <c r="I9" i="1" s="1"/>
  <c r="I10" i="1" l="1"/>
  <c r="I11" i="1" l="1"/>
  <c r="I12" i="1" s="1"/>
</calcChain>
</file>

<file path=xl/sharedStrings.xml><?xml version="1.0" encoding="utf-8"?>
<sst xmlns="http://schemas.openxmlformats.org/spreadsheetml/2006/main" count="73" uniqueCount="61">
  <si>
    <t>ITEM</t>
  </si>
  <si>
    <t>TOTAL</t>
  </si>
  <si>
    <t>DESCRIPCION</t>
  </si>
  <si>
    <t>COSTO UNITARIO</t>
  </si>
  <si>
    <t>COSTO TOTAL</t>
  </si>
  <si>
    <t>CANTIDAD</t>
  </si>
  <si>
    <t>DIAS CAMPO</t>
  </si>
  <si>
    <t>AIU</t>
  </si>
  <si>
    <t>TOTAL SIN IVA</t>
  </si>
  <si>
    <t xml:space="preserve"> </t>
  </si>
  <si>
    <t>UNIDAD</t>
  </si>
  <si>
    <t xml:space="preserve">FECHA: </t>
  </si>
  <si>
    <t>%</t>
  </si>
  <si>
    <t xml:space="preserve">REQ : </t>
  </si>
  <si>
    <t>PROVEEDOR: ARIGUANI Y RECURSOS ESPECIALIZADOS ASERES S.A.S.</t>
  </si>
  <si>
    <t>JORNAL</t>
  </si>
  <si>
    <t>MANO DE OBRA (Incluye Salarios, Prestaciones, Aportes, Dotacion y EPP)</t>
  </si>
  <si>
    <t>OBSERVACIONES</t>
  </si>
  <si>
    <t>COSTO DE PERSONAL</t>
  </si>
  <si>
    <t>CARGO-POSICION</t>
  </si>
  <si>
    <t>HORAS ORDINARIAS AL MES</t>
  </si>
  <si>
    <t>HORAS FESTIVAS AL MES</t>
  </si>
  <si>
    <t>TOTAL HORAS AL MES</t>
  </si>
  <si>
    <t>VALOR MES</t>
  </si>
  <si>
    <t>SUBSIDIO DE TRANSPORTE</t>
  </si>
  <si>
    <t>PRESTACIONES</t>
  </si>
  <si>
    <t>RECARGOS FESTIVOS</t>
  </si>
  <si>
    <t>ALIMENTACION</t>
  </si>
  <si>
    <t>DOTACION &amp; EPP</t>
  </si>
  <si>
    <t>EXAMENES MEDICOS</t>
  </si>
  <si>
    <t>CARNETIZACION Y REFERENCIACION</t>
  </si>
  <si>
    <t>NUEMRO DE PERSSONAS (CUADRILLA)</t>
  </si>
  <si>
    <t>DESCRIPCIÓN</t>
  </si>
  <si>
    <t>CANT</t>
  </si>
  <si>
    <t>VALOR UNITARIO</t>
  </si>
  <si>
    <t>VALOR TOTAL</t>
  </si>
  <si>
    <t>VALOR DIA</t>
  </si>
  <si>
    <t>COTIZACION</t>
  </si>
  <si>
    <t>RESPONSABLE:</t>
  </si>
  <si>
    <t>LUIS ALBERTO PIÑERES CERRO</t>
  </si>
  <si>
    <t xml:space="preserve">UNIDAD </t>
  </si>
  <si>
    <t xml:space="preserve">CANTIDAD </t>
  </si>
  <si>
    <t>COSTO DE MANO DE OBRA</t>
  </si>
  <si>
    <t>Este servicio se presta a todo costo, incluyendo poliza de Responsabilidad Civil.  El inicio de labores será tres dias despues de recibida la Orden de Compra.</t>
  </si>
  <si>
    <t>OPERARIO DE MANTENIMIENTO</t>
  </si>
  <si>
    <t>COORDINADOR MANTENIMIENTO - OPERARIOS DE MANTENIMIENTO</t>
  </si>
  <si>
    <t xml:space="preserve"> COTIZACION No. 20210727</t>
  </si>
  <si>
    <t xml:space="preserve">JULIO 22 DE 2021
</t>
  </si>
  <si>
    <t xml:space="preserve">SERVICIO DE MANTENIMIEN DE CONTENEDORES
</t>
  </si>
  <si>
    <t>SERVICIO DE MANTENIMIENTO DE CONTENEDORES</t>
  </si>
  <si>
    <r>
      <rPr>
        <b/>
        <u/>
        <sz val="10"/>
        <color rgb="FFFF0000"/>
        <rFont val="Arial"/>
        <family val="2"/>
      </rPr>
      <t>NOTA</t>
    </r>
    <r>
      <rPr>
        <b/>
        <sz val="10"/>
        <rFont val="Arial"/>
        <family val="2"/>
      </rPr>
      <t xml:space="preserve">: </t>
    </r>
    <r>
      <rPr>
        <b/>
        <u/>
        <sz val="10"/>
        <rFont val="Arial"/>
        <family val="2"/>
      </rPr>
      <t xml:space="preserve">El Coordinador de Mantenimiento cumple las funciones de HSQ y tiene todo el soporte de nuestro SG-SST. </t>
    </r>
  </si>
  <si>
    <t>TECNICO DE MANTENIMIENTO</t>
  </si>
  <si>
    <t>Pintura Anticorrosiva - Galon</t>
  </si>
  <si>
    <t>Pintura Esmaltee Blanco - Galon</t>
  </si>
  <si>
    <t>Sicaflex</t>
  </si>
  <si>
    <t>Sifon Lavamanos</t>
  </si>
  <si>
    <t>Grata Cepillo acero</t>
  </si>
  <si>
    <t xml:space="preserve">Cepillo Fuller </t>
  </si>
  <si>
    <t>Pliegos de Lija 600</t>
  </si>
  <si>
    <t>Pliegos de Lija220</t>
  </si>
  <si>
    <t>MATERIALES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</si>
</sst>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[$-409]mmmm\ d\,\ yyyy;@"/>
    <numFmt numFmtId="168" formatCode="&quot;$&quot;#,##0"/>
    <numFmt numFmtId="169" formatCode="_(&quot;$&quot;* #,##0_);_(&quot;$&quot;* \(#,##0\);_(&quot;$&quot;* &quot;-&quot;??_);_(@_)"/>
    <numFmt numFmtId="170" formatCode="_ &quot;$&quot;\ * #,##0.00_ ;_ &quot;$&quot;\ * \-#,##0.00_ ;_ &quot;$&quot;\ * &quot;-&quot;??_ ;_ @_ "/>
    <numFmt numFmtId="171" formatCode="_ &quot;$&quot;\ * #,##0_ ;_ &quot;$&quot;\ * \-#,##0_ ;_ &quot;$&quot;\ * &quot;-&quot;??_ ;_ @_ "/>
    <numFmt numFmtId="172" formatCode="#,##0_ ;\-#,##0\ "/>
    <numFmt numFmtId="173" formatCode="&quot;$&quot;#,##0.00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u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color theme="0"/>
      <name val="Arial"/>
      <family val="2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u/>
      <sz val="10"/>
      <name val="Arial"/>
      <family val="2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3193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ouble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/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ashed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</cellStyleXfs>
  <cellXfs count="1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7" fontId="5" fillId="2" borderId="0" xfId="1" applyNumberFormat="1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3" borderId="8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12" xfId="0" applyBorder="1"/>
    <xf numFmtId="0" fontId="0" fillId="0" borderId="31" xfId="0" applyBorder="1"/>
    <xf numFmtId="0" fontId="13" fillId="2" borderId="34" xfId="3" applyFont="1" applyFill="1" applyBorder="1" applyAlignment="1">
      <alignment horizontal="center" vertical="center" wrapText="1"/>
    </xf>
    <xf numFmtId="0" fontId="13" fillId="2" borderId="35" xfId="3" applyFont="1" applyFill="1" applyBorder="1" applyAlignment="1">
      <alignment horizontal="center" vertical="center" wrapText="1"/>
    </xf>
    <xf numFmtId="0" fontId="14" fillId="2" borderId="36" xfId="3" applyFont="1" applyFill="1" applyBorder="1" applyAlignment="1">
      <alignment horizontal="center" vertical="center" wrapText="1"/>
    </xf>
    <xf numFmtId="0" fontId="14" fillId="2" borderId="37" xfId="3" applyFont="1" applyFill="1" applyBorder="1" applyAlignment="1">
      <alignment horizontal="center" vertical="center" wrapText="1"/>
    </xf>
    <xf numFmtId="0" fontId="14" fillId="0" borderId="37" xfId="3" applyFont="1" applyBorder="1" applyAlignment="1">
      <alignment horizontal="center" vertical="center" wrapText="1"/>
    </xf>
    <xf numFmtId="0" fontId="12" fillId="2" borderId="38" xfId="3" applyFont="1" applyFill="1" applyBorder="1" applyAlignment="1">
      <alignment horizontal="center" vertical="center" wrapText="1"/>
    </xf>
    <xf numFmtId="0" fontId="13" fillId="6" borderId="41" xfId="3" applyFont="1" applyFill="1" applyBorder="1" applyAlignment="1" applyProtection="1">
      <alignment horizontal="center" vertical="center"/>
      <protection locked="0"/>
    </xf>
    <xf numFmtId="0" fontId="13" fillId="6" borderId="42" xfId="3" applyFont="1" applyFill="1" applyBorder="1" applyAlignment="1" applyProtection="1">
      <alignment horizontal="center" vertical="center"/>
      <protection locked="0"/>
    </xf>
    <xf numFmtId="0" fontId="13" fillId="6" borderId="43" xfId="3" applyFont="1" applyFill="1" applyBorder="1" applyAlignment="1" applyProtection="1">
      <alignment horizontal="center" vertical="center"/>
      <protection locked="0"/>
    </xf>
    <xf numFmtId="171" fontId="15" fillId="6" borderId="44" xfId="4" applyNumberFormat="1" applyFont="1" applyFill="1" applyBorder="1" applyAlignment="1" applyProtection="1">
      <alignment horizontal="center" vertical="center"/>
      <protection locked="0"/>
    </xf>
    <xf numFmtId="170" fontId="15" fillId="5" borderId="45" xfId="4" applyFont="1" applyFill="1" applyBorder="1" applyAlignment="1">
      <alignment horizontal="center" vertical="center"/>
    </xf>
    <xf numFmtId="170" fontId="15" fillId="5" borderId="45" xfId="5" applyFont="1" applyFill="1" applyBorder="1" applyAlignment="1">
      <alignment horizontal="center" vertical="center"/>
    </xf>
    <xf numFmtId="170" fontId="15" fillId="5" borderId="46" xfId="4" applyFont="1" applyFill="1" applyBorder="1" applyAlignment="1">
      <alignment horizontal="center" vertical="center"/>
    </xf>
    <xf numFmtId="172" fontId="15" fillId="5" borderId="46" xfId="4" applyNumberFormat="1" applyFont="1" applyFill="1" applyBorder="1" applyAlignment="1">
      <alignment horizontal="center" vertical="center"/>
    </xf>
    <xf numFmtId="173" fontId="15" fillId="6" borderId="44" xfId="4" applyNumberFormat="1" applyFont="1" applyFill="1" applyBorder="1" applyAlignment="1" applyProtection="1">
      <alignment horizontal="center" vertical="center"/>
      <protection locked="0"/>
    </xf>
    <xf numFmtId="0" fontId="13" fillId="6" borderId="47" xfId="3" applyFont="1" applyFill="1" applyBorder="1" applyAlignment="1" applyProtection="1">
      <alignment horizontal="center" vertical="center"/>
      <protection locked="0"/>
    </xf>
    <xf numFmtId="171" fontId="13" fillId="3" borderId="2" xfId="4" applyNumberFormat="1" applyFont="1" applyFill="1" applyBorder="1" applyAlignment="1" applyProtection="1">
      <alignment horizontal="center" vertical="center"/>
      <protection locked="0"/>
    </xf>
    <xf numFmtId="171" fontId="13" fillId="6" borderId="48" xfId="4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12" fillId="2" borderId="54" xfId="3" applyFont="1" applyFill="1" applyBorder="1" applyAlignment="1">
      <alignment horizontal="center" vertical="center" wrapText="1"/>
    </xf>
    <xf numFmtId="0" fontId="14" fillId="0" borderId="52" xfId="6" applyFont="1" applyBorder="1" applyAlignment="1">
      <alignment horizontal="center" vertical="center" wrapText="1"/>
    </xf>
    <xf numFmtId="0" fontId="14" fillId="0" borderId="55" xfId="6" applyFont="1" applyBorder="1" applyAlignment="1">
      <alignment horizontal="center" vertical="center" wrapText="1"/>
    </xf>
    <xf numFmtId="0" fontId="17" fillId="5" borderId="53" xfId="7" applyFont="1" applyFill="1" applyBorder="1" applyAlignment="1">
      <alignment horizontal="justify" vertical="center"/>
    </xf>
    <xf numFmtId="1" fontId="15" fillId="5" borderId="45" xfId="4" applyNumberFormat="1" applyFont="1" applyFill="1" applyBorder="1" applyAlignment="1">
      <alignment horizontal="center" vertical="center"/>
    </xf>
    <xf numFmtId="0" fontId="17" fillId="5" borderId="45" xfId="7" applyFont="1" applyFill="1" applyBorder="1" applyAlignment="1">
      <alignment horizontal="justify" vertical="center"/>
    </xf>
    <xf numFmtId="171" fontId="0" fillId="0" borderId="0" xfId="0" applyNumberFormat="1"/>
    <xf numFmtId="168" fontId="15" fillId="6" borderId="44" xfId="4" applyNumberFormat="1" applyFont="1" applyFill="1" applyBorder="1" applyAlignment="1" applyProtection="1">
      <alignment horizontal="center" vertical="center"/>
      <protection locked="0"/>
    </xf>
    <xf numFmtId="168" fontId="13" fillId="6" borderId="44" xfId="4" applyNumberFormat="1" applyFont="1" applyFill="1" applyBorder="1" applyAlignment="1" applyProtection="1">
      <alignment horizontal="center" vertical="center"/>
      <protection locked="0"/>
    </xf>
    <xf numFmtId="0" fontId="18" fillId="0" borderId="2" xfId="0" applyFont="1" applyBorder="1"/>
    <xf numFmtId="0" fontId="2" fillId="0" borderId="2" xfId="0" applyFont="1" applyBorder="1"/>
    <xf numFmtId="167" fontId="5" fillId="2" borderId="12" xfId="1" applyNumberFormat="1" applyFont="1" applyFill="1" applyBorder="1" applyAlignment="1">
      <alignment vertical="center"/>
    </xf>
    <xf numFmtId="167" fontId="19" fillId="2" borderId="12" xfId="1" applyNumberFormat="1" applyFont="1" applyFill="1" applyBorder="1" applyAlignment="1">
      <alignment vertical="center"/>
    </xf>
    <xf numFmtId="0" fontId="18" fillId="0" borderId="2" xfId="0" applyFont="1" applyBorder="1" applyAlignment="1">
      <alignment horizontal="center"/>
    </xf>
    <xf numFmtId="171" fontId="13" fillId="3" borderId="0" xfId="4" applyNumberFormat="1" applyFont="1" applyFill="1" applyAlignment="1" applyProtection="1">
      <alignment horizontal="center" vertical="center"/>
      <protection locked="0"/>
    </xf>
    <xf numFmtId="172" fontId="15" fillId="3" borderId="0" xfId="4" applyNumberFormat="1" applyFont="1" applyFill="1" applyAlignment="1">
      <alignment horizontal="center" vertical="center"/>
    </xf>
    <xf numFmtId="168" fontId="13" fillId="3" borderId="0" xfId="4" applyNumberFormat="1" applyFont="1" applyFill="1" applyAlignment="1" applyProtection="1">
      <alignment horizontal="center" vertical="center"/>
      <protection locked="0"/>
    </xf>
    <xf numFmtId="0" fontId="16" fillId="2" borderId="0" xfId="3" applyFont="1" applyFill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1" fontId="20" fillId="5" borderId="2" xfId="0" applyNumberFormat="1" applyFont="1" applyFill="1" applyBorder="1" applyAlignment="1">
      <alignment horizontal="center" vertical="center" wrapText="1"/>
    </xf>
    <xf numFmtId="164" fontId="20" fillId="5" borderId="2" xfId="2" applyNumberFormat="1" applyFont="1" applyFill="1" applyBorder="1" applyAlignment="1">
      <alignment horizontal="center" vertical="center" wrapText="1"/>
    </xf>
    <xf numFmtId="168" fontId="21" fillId="6" borderId="2" xfId="1" applyNumberFormat="1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3" fillId="5" borderId="2" xfId="2" applyNumberFormat="1" applyFont="1" applyFill="1" applyBorder="1" applyAlignment="1">
      <alignment horizontal="center" vertical="center" wrapText="1"/>
    </xf>
    <xf numFmtId="168" fontId="4" fillId="6" borderId="2" xfId="1" applyNumberFormat="1" applyFont="1" applyFill="1" applyBorder="1" applyAlignment="1">
      <alignment horizontal="right" vertical="center" wrapText="1"/>
    </xf>
    <xf numFmtId="0" fontId="19" fillId="2" borderId="0" xfId="0" applyFont="1" applyFill="1" applyAlignment="1">
      <alignment vertical="center"/>
    </xf>
    <xf numFmtId="0" fontId="22" fillId="4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5" fillId="3" borderId="2" xfId="2" applyNumberFormat="1" applyFont="1" applyFill="1" applyBorder="1" applyAlignment="1">
      <alignment horizontal="center" vertical="center" wrapText="1"/>
    </xf>
    <xf numFmtId="168" fontId="5" fillId="3" borderId="2" xfId="1" applyNumberFormat="1" applyFont="1" applyFill="1" applyBorder="1" applyAlignment="1">
      <alignment horizontal="right" vertical="center" wrapText="1"/>
    </xf>
    <xf numFmtId="168" fontId="22" fillId="4" borderId="13" xfId="0" applyNumberFormat="1" applyFont="1" applyFill="1" applyBorder="1" applyAlignment="1">
      <alignment horizontal="center" vertical="center" wrapText="1"/>
    </xf>
    <xf numFmtId="168" fontId="22" fillId="4" borderId="14" xfId="0" applyNumberFormat="1" applyFont="1" applyFill="1" applyBorder="1" applyAlignment="1">
      <alignment horizontal="center" vertical="center" wrapText="1"/>
    </xf>
    <xf numFmtId="168" fontId="22" fillId="4" borderId="15" xfId="0" applyNumberFormat="1" applyFont="1" applyFill="1" applyBorder="1" applyAlignment="1">
      <alignment horizontal="center" vertical="center" wrapText="1"/>
    </xf>
    <xf numFmtId="169" fontId="22" fillId="4" borderId="16" xfId="0" applyNumberFormat="1" applyFont="1" applyFill="1" applyBorder="1" applyAlignment="1">
      <alignment horizontal="center" vertical="center" wrapText="1"/>
    </xf>
    <xf numFmtId="168" fontId="5" fillId="0" borderId="5" xfId="0" applyNumberFormat="1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 wrapText="1"/>
    </xf>
    <xf numFmtId="168" fontId="5" fillId="0" borderId="6" xfId="0" applyNumberFormat="1" applyFont="1" applyBorder="1" applyAlignment="1">
      <alignment horizontal="center" vertical="center" wrapText="1"/>
    </xf>
    <xf numFmtId="168" fontId="5" fillId="0" borderId="7" xfId="0" applyNumberFormat="1" applyFont="1" applyBorder="1" applyAlignment="1">
      <alignment horizontal="right" vertical="center" wrapText="1"/>
    </xf>
    <xf numFmtId="168" fontId="22" fillId="4" borderId="17" xfId="0" applyNumberFormat="1" applyFont="1" applyFill="1" applyBorder="1" applyAlignment="1">
      <alignment horizontal="center" vertical="center" wrapText="1"/>
    </xf>
    <xf numFmtId="168" fontId="22" fillId="4" borderId="18" xfId="0" applyNumberFormat="1" applyFont="1" applyFill="1" applyBorder="1" applyAlignment="1">
      <alignment horizontal="center" vertical="center" wrapText="1"/>
    </xf>
    <xf numFmtId="169" fontId="22" fillId="4" borderId="18" xfId="2" applyNumberFormat="1" applyFont="1" applyFill="1" applyBorder="1" applyAlignment="1">
      <alignment horizontal="right" vertical="center" wrapText="1"/>
    </xf>
    <xf numFmtId="0" fontId="5" fillId="3" borderId="0" xfId="0" applyFont="1" applyFill="1" applyAlignment="1">
      <alignment vertical="center" wrapText="1"/>
    </xf>
    <xf numFmtId="0" fontId="19" fillId="3" borderId="59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/>
    </xf>
    <xf numFmtId="170" fontId="15" fillId="5" borderId="38" xfId="4" applyFont="1" applyFill="1" applyBorder="1" applyAlignment="1">
      <alignment horizontal="center" vertical="center"/>
    </xf>
    <xf numFmtId="171" fontId="13" fillId="6" borderId="60" xfId="4" applyNumberFormat="1" applyFont="1" applyFill="1" applyBorder="1" applyAlignment="1" applyProtection="1">
      <alignment horizontal="center" vertical="center"/>
      <protection locked="0"/>
    </xf>
    <xf numFmtId="170" fontId="13" fillId="5" borderId="45" xfId="4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167" fontId="19" fillId="2" borderId="21" xfId="1" applyNumberFormat="1" applyFont="1" applyFill="1" applyBorder="1" applyAlignment="1">
      <alignment horizontal="left" vertical="center" wrapText="1"/>
    </xf>
    <xf numFmtId="167" fontId="19" fillId="2" borderId="9" xfId="1" applyNumberFormat="1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left" vertical="center"/>
    </xf>
    <xf numFmtId="0" fontId="5" fillId="3" borderId="56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left" vertical="center"/>
    </xf>
    <xf numFmtId="0" fontId="19" fillId="2" borderId="21" xfId="0" applyFont="1" applyFill="1" applyBorder="1" applyAlignment="1">
      <alignment horizontal="left" vertical="center"/>
    </xf>
    <xf numFmtId="0" fontId="19" fillId="2" borderId="25" xfId="0" applyFont="1" applyFill="1" applyBorder="1" applyAlignment="1">
      <alignment horizontal="left" vertical="center"/>
    </xf>
    <xf numFmtId="0" fontId="19" fillId="2" borderId="26" xfId="0" applyFont="1" applyFill="1" applyBorder="1" applyAlignment="1">
      <alignment horizontal="left" vertical="center"/>
    </xf>
    <xf numFmtId="0" fontId="22" fillId="4" borderId="18" xfId="0" applyFont="1" applyFill="1" applyBorder="1" applyAlignment="1">
      <alignment horizontal="left" vertical="center"/>
    </xf>
    <xf numFmtId="0" fontId="22" fillId="4" borderId="27" xfId="0" applyFont="1" applyFill="1" applyBorder="1" applyAlignment="1">
      <alignment horizontal="left" vertical="center"/>
    </xf>
    <xf numFmtId="0" fontId="22" fillId="4" borderId="15" xfId="0" applyFont="1" applyFill="1" applyBorder="1" applyAlignment="1">
      <alignment horizontal="left" vertical="center"/>
    </xf>
    <xf numFmtId="0" fontId="22" fillId="4" borderId="28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22" fillId="4" borderId="4" xfId="0" applyFont="1" applyFill="1" applyBorder="1" applyAlignment="1">
      <alignment horizontal="center" vertical="center" wrapText="1"/>
    </xf>
    <xf numFmtId="0" fontId="22" fillId="4" borderId="30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2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12" fillId="2" borderId="56" xfId="3" applyFont="1" applyFill="1" applyBorder="1" applyAlignment="1">
      <alignment horizontal="center" vertical="center"/>
    </xf>
    <xf numFmtId="0" fontId="12" fillId="2" borderId="57" xfId="3" applyFont="1" applyFill="1" applyBorder="1" applyAlignment="1">
      <alignment horizontal="center" vertical="center"/>
    </xf>
    <xf numFmtId="0" fontId="12" fillId="2" borderId="58" xfId="3" applyFont="1" applyFill="1" applyBorder="1" applyAlignment="1">
      <alignment horizontal="center" vertical="center"/>
    </xf>
    <xf numFmtId="0" fontId="19" fillId="0" borderId="56" xfId="0" applyFont="1" applyBorder="1" applyAlignment="1">
      <alignment horizontal="center"/>
    </xf>
    <xf numFmtId="0" fontId="19" fillId="0" borderId="57" xfId="0" applyFont="1" applyBorder="1" applyAlignment="1">
      <alignment horizontal="center"/>
    </xf>
    <xf numFmtId="0" fontId="19" fillId="0" borderId="58" xfId="0" applyFont="1" applyBorder="1" applyAlignment="1">
      <alignment horizontal="center"/>
    </xf>
    <xf numFmtId="0" fontId="12" fillId="2" borderId="49" xfId="3" applyFont="1" applyFill="1" applyBorder="1" applyAlignment="1">
      <alignment horizontal="center" vertical="center"/>
    </xf>
    <xf numFmtId="0" fontId="12" fillId="2" borderId="50" xfId="3" applyFont="1" applyFill="1" applyBorder="1" applyAlignment="1">
      <alignment horizontal="center" vertical="center"/>
    </xf>
    <xf numFmtId="0" fontId="12" fillId="2" borderId="51" xfId="3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2" fillId="2" borderId="32" xfId="3" applyFont="1" applyFill="1" applyBorder="1" applyAlignment="1">
      <alignment horizontal="center" vertical="center"/>
    </xf>
    <xf numFmtId="0" fontId="12" fillId="2" borderId="33" xfId="3" applyFont="1" applyFill="1" applyBorder="1" applyAlignment="1">
      <alignment horizontal="center" vertical="center"/>
    </xf>
    <xf numFmtId="0" fontId="13" fillId="5" borderId="39" xfId="3" applyFont="1" applyFill="1" applyBorder="1" applyAlignment="1">
      <alignment horizontal="left" vertical="center"/>
    </xf>
    <xf numFmtId="0" fontId="13" fillId="5" borderId="40" xfId="3" applyFont="1" applyFill="1" applyBorder="1" applyAlignment="1">
      <alignment horizontal="left" vertical="center"/>
    </xf>
    <xf numFmtId="0" fontId="2" fillId="7" borderId="61" xfId="0" applyFont="1" applyFill="1" applyBorder="1" applyAlignment="1">
      <alignment horizontal="center" wrapText="1"/>
    </xf>
    <xf numFmtId="0" fontId="2" fillId="7" borderId="0" xfId="0" applyFont="1" applyFill="1" applyAlignment="1">
      <alignment horizontal="center" wrapText="1"/>
    </xf>
    <xf numFmtId="0" fontId="2" fillId="7" borderId="62" xfId="0" applyFont="1" applyFill="1" applyBorder="1" applyAlignment="1">
      <alignment horizontal="center" wrapText="1"/>
    </xf>
    <xf numFmtId="0" fontId="25" fillId="3" borderId="61" xfId="0" applyFont="1" applyFill="1" applyBorder="1" applyAlignment="1">
      <alignment horizontal="center" wrapText="1"/>
    </xf>
    <xf numFmtId="0" fontId="3" fillId="5" borderId="56" xfId="0" applyFont="1" applyFill="1" applyBorder="1" applyAlignment="1">
      <alignment horizontal="left" vertical="center" wrapText="1"/>
    </xf>
    <xf numFmtId="0" fontId="3" fillId="5" borderId="58" xfId="0" applyFont="1" applyFill="1" applyBorder="1" applyAlignment="1">
      <alignment horizontal="left" vertical="center" wrapText="1"/>
    </xf>
    <xf numFmtId="0" fontId="18" fillId="0" borderId="56" xfId="0" applyFont="1" applyBorder="1" applyAlignment="1">
      <alignment horizontal="center"/>
    </xf>
    <xf numFmtId="0" fontId="18" fillId="0" borderId="58" xfId="0" applyFont="1" applyBorder="1" applyAlignment="1">
      <alignment horizontal="center"/>
    </xf>
    <xf numFmtId="0" fontId="3" fillId="5" borderId="56" xfId="0" applyFont="1" applyFill="1" applyBorder="1" applyAlignment="1">
      <alignment horizontal="center" vertical="center" wrapText="1"/>
    </xf>
    <xf numFmtId="0" fontId="3" fillId="5" borderId="58" xfId="0" applyFont="1" applyFill="1" applyBorder="1" applyAlignment="1">
      <alignment horizontal="center" vertical="center" wrapText="1"/>
    </xf>
    <xf numFmtId="0" fontId="20" fillId="5" borderId="56" xfId="0" applyFont="1" applyFill="1" applyBorder="1" applyAlignment="1">
      <alignment horizontal="left" vertical="center" wrapText="1"/>
    </xf>
    <xf numFmtId="0" fontId="20" fillId="5" borderId="58" xfId="0" applyFont="1" applyFill="1" applyBorder="1" applyAlignment="1">
      <alignment horizontal="left" vertical="center" wrapText="1"/>
    </xf>
    <xf numFmtId="0" fontId="18" fillId="0" borderId="56" xfId="0" applyFont="1" applyBorder="1" applyAlignment="1">
      <alignment wrapText="1"/>
    </xf>
    <xf numFmtId="0" fontId="18" fillId="0" borderId="58" xfId="0" applyFont="1" applyBorder="1" applyAlignment="1">
      <alignment wrapText="1"/>
    </xf>
  </cellXfs>
  <cellStyles count="8">
    <cellStyle name="Currency 2" xfId="4" xr:uid="{00000000-0005-0000-0000-000000000000}"/>
    <cellStyle name="Currency 3" xfId="5" xr:uid="{00000000-0005-0000-0000-000001000000}"/>
    <cellStyle name="Millares" xfId="1" builtinId="3"/>
    <cellStyle name="Moneda" xfId="2" builtinId="4"/>
    <cellStyle name="Normal" xfId="0" builtinId="0"/>
    <cellStyle name="Normal 2 2" xfId="7" xr:uid="{00000000-0005-0000-0000-000005000000}"/>
    <cellStyle name="Normal 3" xfId="6" xr:uid="{00000000-0005-0000-0000-000006000000}"/>
    <cellStyle name="Normal_Est Cost Operacion Conjunta Mtto yRep Comp 21 Abr-09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79375</xdr:colOff>
      <xdr:row>0</xdr:row>
      <xdr:rowOff>63500</xdr:rowOff>
    </xdr:from>
    <xdr:to>
      <xdr:col>2</xdr:col>
      <xdr:colOff>1714500</xdr:colOff>
      <xdr:row>1</xdr:row>
      <xdr:rowOff>539749</xdr:rowOff>
    </xdr:to>
    <xdr:pic>
      <xdr:nvPicPr>
        <xdr:cNvPr id="4" name="Imagen 2" descr="logo aseres - copia">
          <a:extLst>
            <a:ext uri="{FF2B5EF4-FFF2-40B4-BE49-F238E27FC236}">
              <a16:creationId xmlns:a16="http://schemas.microsoft.com/office/drawing/2014/main" id="{17B2F589-F764-4680-9FC7-4F9118504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63500"/>
          <a:ext cx="2301875" cy="1111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158750</xdr:colOff>
      <xdr:row>4</xdr:row>
      <xdr:rowOff>285750</xdr:rowOff>
    </xdr:from>
    <xdr:to>
      <xdr:col>5</xdr:col>
      <xdr:colOff>1530350</xdr:colOff>
      <xdr:row>6</xdr:row>
      <xdr:rowOff>132080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C49C73-222C-4615-A520-0C94750C3D7F}"/>
            </a:ext>
          </a:extLst>
        </xdr:cNvPr>
        <xdr:cNvPicPr/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0" y="2714625"/>
          <a:ext cx="1371600" cy="11163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6"/>
  <sheetViews>
    <sheetView tabSelected="1" view="pageBreakPreview" zoomScale="60" zoomScaleNormal="60" workbookViewId="0">
      <selection activeCell="P8" sqref="P8"/>
    </sheetView>
  </sheetViews>
  <sheetFormatPr baseColWidth="10" defaultColWidth="9.140625" defaultRowHeight="50.1" customHeight="1" x14ac:dyDescent="0.2"/>
  <cols>
    <col min="1" max="1" width="3" style="3" customWidth="1"/>
    <col min="2" max="2" width="10" style="3" customWidth="1"/>
    <col min="3" max="3" width="29.140625" style="3" customWidth="1"/>
    <col min="4" max="4" width="42.5703125" style="3" customWidth="1"/>
    <col min="5" max="8" width="25.7109375" style="3" customWidth="1"/>
    <col min="9" max="9" width="38.140625" style="3" customWidth="1"/>
    <col min="10" max="16384" width="9.140625" style="3"/>
  </cols>
  <sheetData>
    <row r="1" spans="2:13" ht="50.1" customHeight="1" x14ac:dyDescent="0.2">
      <c r="B1" s="87"/>
      <c r="C1" s="87"/>
      <c r="D1" s="83" t="s">
        <v>46</v>
      </c>
      <c r="E1" s="84"/>
      <c r="F1" s="84"/>
      <c r="G1" s="84"/>
      <c r="H1" s="84"/>
      <c r="I1" s="84"/>
    </row>
    <row r="2" spans="2:13" ht="50.1" customHeight="1" thickBot="1" x14ac:dyDescent="0.25">
      <c r="B2" s="7"/>
      <c r="C2" s="8"/>
      <c r="D2" s="85"/>
      <c r="E2" s="86"/>
      <c r="F2" s="86"/>
      <c r="G2" s="86"/>
      <c r="H2" s="86"/>
      <c r="I2" s="86"/>
    </row>
    <row r="3" spans="2:13" ht="28.5" customHeight="1" thickBot="1" x14ac:dyDescent="0.25">
      <c r="B3" s="10"/>
      <c r="C3" s="11"/>
      <c r="D3" s="11"/>
      <c r="E3" s="11"/>
      <c r="F3" s="11"/>
      <c r="G3" s="11"/>
      <c r="H3" s="11"/>
      <c r="I3" s="11"/>
    </row>
    <row r="4" spans="2:13" ht="62.25" customHeight="1" x14ac:dyDescent="0.2">
      <c r="B4" s="97" t="s">
        <v>13</v>
      </c>
      <c r="C4" s="98"/>
      <c r="D4" s="88" t="s">
        <v>48</v>
      </c>
      <c r="E4" s="88"/>
      <c r="F4" s="88"/>
      <c r="G4" s="88"/>
      <c r="H4" s="88"/>
      <c r="I4" s="88"/>
    </row>
    <row r="5" spans="2:13" s="4" customFormat="1" ht="50.1" customHeight="1" thickBot="1" x14ac:dyDescent="0.25">
      <c r="B5" s="99" t="s">
        <v>11</v>
      </c>
      <c r="C5" s="100"/>
      <c r="D5" s="89" t="s">
        <v>47</v>
      </c>
      <c r="E5" s="89"/>
      <c r="F5" s="89"/>
      <c r="G5" s="89"/>
      <c r="H5" s="89"/>
      <c r="I5" s="89"/>
    </row>
    <row r="6" spans="2:13" s="4" customFormat="1" ht="50.1" customHeight="1" thickBot="1" x14ac:dyDescent="0.25">
      <c r="B6" s="60" t="s">
        <v>38</v>
      </c>
      <c r="C6" s="5"/>
      <c r="D6" s="47" t="s">
        <v>39</v>
      </c>
      <c r="E6" s="46"/>
      <c r="F6" s="46"/>
      <c r="G6" s="46"/>
      <c r="H6" s="46"/>
      <c r="I6" s="46"/>
    </row>
    <row r="7" spans="2:13" ht="50.1" customHeight="1" x14ac:dyDescent="0.2">
      <c r="B7" s="90" t="s">
        <v>0</v>
      </c>
      <c r="C7" s="107" t="s">
        <v>2</v>
      </c>
      <c r="D7" s="108"/>
      <c r="E7" s="92" t="s">
        <v>14</v>
      </c>
      <c r="F7" s="92"/>
      <c r="G7" s="92"/>
      <c r="H7" s="92"/>
      <c r="I7" s="92"/>
    </row>
    <row r="8" spans="2:13" s="1" customFormat="1" ht="50.1" customHeight="1" x14ac:dyDescent="0.2">
      <c r="B8" s="91"/>
      <c r="C8" s="109"/>
      <c r="D8" s="110"/>
      <c r="E8" s="61" t="s">
        <v>10</v>
      </c>
      <c r="F8" s="61" t="s">
        <v>5</v>
      </c>
      <c r="G8" s="61" t="s">
        <v>6</v>
      </c>
      <c r="H8" s="61"/>
      <c r="I8" s="61" t="s">
        <v>4</v>
      </c>
    </row>
    <row r="9" spans="2:13" s="2" customFormat="1" ht="87" customHeight="1" thickBot="1" x14ac:dyDescent="0.25">
      <c r="B9" s="62">
        <v>1</v>
      </c>
      <c r="C9" s="111" t="s">
        <v>49</v>
      </c>
      <c r="D9" s="111"/>
      <c r="E9" s="63" t="s">
        <v>15</v>
      </c>
      <c r="F9" s="93">
        <v>10</v>
      </c>
      <c r="G9" s="94"/>
      <c r="H9" s="64"/>
      <c r="I9" s="65">
        <f>'DESGLOSE DE TARIFA'!G32</f>
        <v>3890054.6907100962</v>
      </c>
    </row>
    <row r="10" spans="2:13" s="2" customFormat="1" ht="50.1" customHeight="1" x14ac:dyDescent="0.2">
      <c r="B10" s="95"/>
      <c r="C10" s="103" t="s">
        <v>1</v>
      </c>
      <c r="D10" s="104"/>
      <c r="E10" s="66"/>
      <c r="F10" s="67"/>
      <c r="G10" s="68"/>
      <c r="H10" s="68"/>
      <c r="I10" s="69">
        <f>SUM(I9:I9)</f>
        <v>3890054.6907100962</v>
      </c>
    </row>
    <row r="11" spans="2:13" s="2" customFormat="1" ht="50.1" customHeight="1" thickBot="1" x14ac:dyDescent="0.25">
      <c r="B11" s="95"/>
      <c r="C11" s="105" t="s">
        <v>7</v>
      </c>
      <c r="D11" s="106"/>
      <c r="E11" s="70" t="s">
        <v>12</v>
      </c>
      <c r="F11" s="71">
        <v>0.125</v>
      </c>
      <c r="G11" s="72"/>
      <c r="H11" s="72"/>
      <c r="I11" s="73">
        <f>I10*F11</f>
        <v>486256.83633876202</v>
      </c>
    </row>
    <row r="12" spans="2:13" s="2" customFormat="1" ht="50.1" customHeight="1" thickBot="1" x14ac:dyDescent="0.25">
      <c r="B12" s="96"/>
      <c r="C12" s="101" t="s">
        <v>8</v>
      </c>
      <c r="D12" s="102"/>
      <c r="E12" s="74"/>
      <c r="F12" s="74"/>
      <c r="G12" s="75"/>
      <c r="H12" s="75"/>
      <c r="I12" s="76">
        <f>SUM(I10:I11)</f>
        <v>4376311.5270488579</v>
      </c>
    </row>
    <row r="13" spans="2:13" s="9" customFormat="1" ht="72" customHeight="1" x14ac:dyDescent="0.2">
      <c r="B13" s="77"/>
      <c r="C13" s="78" t="s">
        <v>17</v>
      </c>
      <c r="D13" s="12" t="s">
        <v>43</v>
      </c>
      <c r="E13" s="13"/>
      <c r="F13" s="13"/>
      <c r="G13" s="13"/>
      <c r="H13" s="13"/>
      <c r="I13" s="13"/>
      <c r="J13" s="79"/>
      <c r="K13" s="79"/>
      <c r="L13" s="79"/>
      <c r="M13" s="79"/>
    </row>
    <row r="14" spans="2:13" ht="72" customHeight="1" x14ac:dyDescent="0.2"/>
    <row r="16" spans="2:13" ht="50.1" customHeight="1" x14ac:dyDescent="0.2">
      <c r="H16" s="6" t="s">
        <v>9</v>
      </c>
    </row>
  </sheetData>
  <mergeCells count="15">
    <mergeCell ref="F9:G9"/>
    <mergeCell ref="B10:B12"/>
    <mergeCell ref="B4:C4"/>
    <mergeCell ref="B5:C5"/>
    <mergeCell ref="C12:D12"/>
    <mergeCell ref="C10:D10"/>
    <mergeCell ref="C11:D11"/>
    <mergeCell ref="C7:D8"/>
    <mergeCell ref="C9:D9"/>
    <mergeCell ref="D1:I2"/>
    <mergeCell ref="B1:C1"/>
    <mergeCell ref="D4:I4"/>
    <mergeCell ref="D5:I5"/>
    <mergeCell ref="B7:B8"/>
    <mergeCell ref="E7:I7"/>
  </mergeCells>
  <phoneticPr fontId="0" type="noConversion"/>
  <printOptions horizontalCentered="1"/>
  <pageMargins left="0.25" right="0.25" top="0.54" bottom="0.65" header="0.5" footer="0.5"/>
  <pageSetup paperSize="17" scale="22" orientation="landscape" horizontalDpi="4294967293" r:id="rId1"/>
  <headerFooter alignWithMargins="0">
    <oddFooter>&amp;L&amp;D&amp;C&amp;F&amp;R&amp;P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2"/>
  <sheetViews>
    <sheetView topLeftCell="A25" workbookViewId="0">
      <selection activeCell="F8" sqref="F8"/>
    </sheetView>
  </sheetViews>
  <sheetFormatPr baseColWidth="10" defaultRowHeight="12.75" x14ac:dyDescent="0.2"/>
  <cols>
    <col min="1" max="1" width="28.28515625" customWidth="1"/>
    <col min="2" max="2" width="16.7109375" customWidth="1"/>
    <col min="3" max="5" width="20.85546875" customWidth="1"/>
    <col min="6" max="6" width="22.42578125" customWidth="1"/>
    <col min="7" max="7" width="19.5703125" customWidth="1"/>
    <col min="8" max="12" width="15.5703125" customWidth="1"/>
    <col min="13" max="13" width="19.42578125" customWidth="1"/>
    <col min="14" max="14" width="14.5703125" bestFit="1" customWidth="1"/>
    <col min="15" max="15" width="13.7109375" customWidth="1"/>
    <col min="16" max="16" width="16.5703125" customWidth="1"/>
  </cols>
  <sheetData>
    <row r="1" spans="1:16" ht="37.5" customHeight="1" x14ac:dyDescent="0.3">
      <c r="B1" s="115" t="s">
        <v>37</v>
      </c>
      <c r="C1" s="116"/>
      <c r="D1" s="116"/>
      <c r="E1" s="116"/>
      <c r="F1" s="116"/>
      <c r="G1" s="116"/>
      <c r="H1" s="116"/>
      <c r="I1" s="116"/>
      <c r="J1" s="117"/>
    </row>
    <row r="2" spans="1:16" ht="24" customHeight="1" x14ac:dyDescent="0.25">
      <c r="B2" s="44" t="s">
        <v>49</v>
      </c>
      <c r="C2" s="45"/>
      <c r="D2" s="45"/>
      <c r="E2" s="45"/>
      <c r="F2" s="45"/>
      <c r="G2" s="45"/>
      <c r="H2" s="45"/>
      <c r="I2" s="45"/>
      <c r="J2" s="45"/>
    </row>
    <row r="3" spans="1:16" ht="13.5" thickBot="1" x14ac:dyDescent="0.25"/>
    <row r="4" spans="1:16" ht="16.5" thickBot="1" x14ac:dyDescent="0.25">
      <c r="A4" s="121" t="s">
        <v>18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4"/>
      <c r="O4" s="15"/>
      <c r="P4" s="15"/>
    </row>
    <row r="5" spans="1:16" ht="39" thickBot="1" x14ac:dyDescent="0.25">
      <c r="A5" s="123" t="s">
        <v>19</v>
      </c>
      <c r="B5" s="124"/>
      <c r="C5" s="16" t="s">
        <v>20</v>
      </c>
      <c r="D5" s="16" t="s">
        <v>21</v>
      </c>
      <c r="E5" s="17" t="s">
        <v>22</v>
      </c>
      <c r="F5" s="18" t="s">
        <v>23</v>
      </c>
      <c r="G5" s="19" t="s">
        <v>24</v>
      </c>
      <c r="H5" s="19" t="s">
        <v>25</v>
      </c>
      <c r="I5" s="19" t="s">
        <v>26</v>
      </c>
      <c r="J5" s="20" t="s">
        <v>27</v>
      </c>
      <c r="K5" s="19" t="s">
        <v>28</v>
      </c>
      <c r="L5" s="19" t="s">
        <v>29</v>
      </c>
      <c r="M5" s="19" t="s">
        <v>30</v>
      </c>
      <c r="N5" s="19" t="s">
        <v>31</v>
      </c>
      <c r="O5" s="21" t="s">
        <v>1</v>
      </c>
      <c r="P5" s="21" t="s">
        <v>36</v>
      </c>
    </row>
    <row r="6" spans="1:16" ht="16.5" thickTop="1" thickBot="1" x14ac:dyDescent="0.25">
      <c r="A6" s="125" t="s">
        <v>51</v>
      </c>
      <c r="B6" s="126"/>
      <c r="C6" s="22">
        <v>232</v>
      </c>
      <c r="D6" s="23">
        <v>8</v>
      </c>
      <c r="E6" s="31">
        <v>240</v>
      </c>
      <c r="F6" s="25">
        <v>2192203</v>
      </c>
      <c r="G6" s="26">
        <v>102854</v>
      </c>
      <c r="H6" s="27">
        <f>(F6+G6+I6)*0.58297</f>
        <v>1369899.0938627501</v>
      </c>
      <c r="I6" s="26">
        <f>D6*((F6/240)*0.75)</f>
        <v>54805.074999999997</v>
      </c>
      <c r="J6" s="26">
        <v>779636</v>
      </c>
      <c r="K6" s="26">
        <v>327000</v>
      </c>
      <c r="L6" s="26">
        <v>10500</v>
      </c>
      <c r="M6" s="80">
        <v>45000</v>
      </c>
      <c r="N6" s="29">
        <v>1</v>
      </c>
      <c r="O6" s="30">
        <f>SUM(F6:M6)*N6</f>
        <v>4881897.1688627508</v>
      </c>
      <c r="P6" s="42">
        <f>O6/26</f>
        <v>187765.27572549041</v>
      </c>
    </row>
    <row r="7" spans="1:16" ht="15.75" thickTop="1" x14ac:dyDescent="0.2">
      <c r="A7" s="125" t="s">
        <v>44</v>
      </c>
      <c r="B7" s="126"/>
      <c r="C7" s="22">
        <v>232</v>
      </c>
      <c r="D7" s="23">
        <v>8</v>
      </c>
      <c r="E7" s="24">
        <f>SUM(C7:D7)</f>
        <v>240</v>
      </c>
      <c r="F7" s="25">
        <v>1252782</v>
      </c>
      <c r="G7" s="26">
        <v>102854</v>
      </c>
      <c r="H7" s="27">
        <f>(F7+G7+I7)*0.58297</f>
        <v>808553.47698350006</v>
      </c>
      <c r="I7" s="26">
        <f>D7*((F7/240)*0.75)</f>
        <v>31319.550000000003</v>
      </c>
      <c r="J7" s="26">
        <v>779636</v>
      </c>
      <c r="K7" s="26">
        <v>327000</v>
      </c>
      <c r="L7" s="26">
        <v>10500</v>
      </c>
      <c r="M7" s="28">
        <v>45000</v>
      </c>
      <c r="N7" s="29">
        <v>1</v>
      </c>
      <c r="O7" s="30">
        <f>SUM(F7:M7)*N7</f>
        <v>3357645.0269835</v>
      </c>
      <c r="P7" s="42">
        <f>O7/26</f>
        <v>129140.19334551923</v>
      </c>
    </row>
    <row r="8" spans="1:16" ht="15" x14ac:dyDescent="0.2">
      <c r="A8" s="127" t="s">
        <v>50</v>
      </c>
      <c r="B8" s="127"/>
      <c r="M8" s="32" t="s">
        <v>1</v>
      </c>
      <c r="N8" s="29">
        <f>SUM(N6:N7)</f>
        <v>2</v>
      </c>
      <c r="O8" s="33">
        <f>SUM(O6:O7)</f>
        <v>8239542.1958462503</v>
      </c>
      <c r="P8" s="43">
        <f>O8/26</f>
        <v>316905.4690710096</v>
      </c>
    </row>
    <row r="9" spans="1:16" ht="15" x14ac:dyDescent="0.2">
      <c r="A9" s="128"/>
      <c r="B9" s="128"/>
      <c r="M9" s="49"/>
      <c r="N9" s="50"/>
      <c r="O9" s="49"/>
      <c r="P9" s="51"/>
    </row>
    <row r="10" spans="1:16" ht="36.75" customHeight="1" x14ac:dyDescent="0.2">
      <c r="A10" s="128"/>
      <c r="B10" s="128"/>
      <c r="M10" s="49"/>
      <c r="N10" s="50"/>
      <c r="O10" s="49"/>
      <c r="P10" s="51"/>
    </row>
    <row r="11" spans="1:16" ht="34.5" hidden="1" customHeight="1" x14ac:dyDescent="0.25">
      <c r="A11" s="129"/>
      <c r="B11" s="129"/>
      <c r="O11" s="34"/>
    </row>
    <row r="12" spans="1:16" ht="13.5" thickBot="1" x14ac:dyDescent="0.25"/>
    <row r="13" spans="1:16" ht="17.25" thickTop="1" thickBot="1" x14ac:dyDescent="0.25">
      <c r="A13" s="118" t="s">
        <v>60</v>
      </c>
      <c r="B13" s="119"/>
      <c r="C13" s="119"/>
      <c r="D13" s="119"/>
      <c r="E13" s="119"/>
      <c r="F13" s="120"/>
    </row>
    <row r="14" spans="1:16" ht="17.25" thickTop="1" thickBot="1" x14ac:dyDescent="0.25">
      <c r="A14" s="35" t="s">
        <v>32</v>
      </c>
      <c r="B14" s="36"/>
      <c r="C14" s="36"/>
      <c r="D14" s="36" t="s">
        <v>33</v>
      </c>
      <c r="E14" s="37" t="s">
        <v>34</v>
      </c>
      <c r="F14" s="37" t="s">
        <v>35</v>
      </c>
    </row>
    <row r="15" spans="1:16" ht="16.5" thickTop="1" thickBot="1" x14ac:dyDescent="0.25">
      <c r="A15" s="38" t="s">
        <v>52</v>
      </c>
      <c r="B15" s="39"/>
      <c r="C15" s="39"/>
      <c r="D15" s="39">
        <v>1</v>
      </c>
      <c r="E15" s="26">
        <v>42000</v>
      </c>
      <c r="F15" s="25">
        <f>D15*E15</f>
        <v>42000</v>
      </c>
    </row>
    <row r="16" spans="1:16" ht="16.5" thickTop="1" thickBot="1" x14ac:dyDescent="0.25">
      <c r="A16" s="38" t="s">
        <v>53</v>
      </c>
      <c r="B16" s="39"/>
      <c r="C16" s="39"/>
      <c r="D16" s="39">
        <v>2</v>
      </c>
      <c r="E16" s="26">
        <v>46000</v>
      </c>
      <c r="F16" s="25">
        <f t="shared" ref="F16:F22" si="0">D16*E16</f>
        <v>92000</v>
      </c>
    </row>
    <row r="17" spans="1:9" ht="15.75" thickTop="1" x14ac:dyDescent="0.2">
      <c r="A17" s="38" t="s">
        <v>54</v>
      </c>
      <c r="B17" s="39"/>
      <c r="C17" s="39"/>
      <c r="D17" s="39">
        <v>12</v>
      </c>
      <c r="E17" s="26">
        <v>38000</v>
      </c>
      <c r="F17" s="25">
        <f t="shared" si="0"/>
        <v>456000</v>
      </c>
    </row>
    <row r="18" spans="1:9" ht="15" x14ac:dyDescent="0.2">
      <c r="A18" s="40" t="s">
        <v>55</v>
      </c>
      <c r="B18" s="39"/>
      <c r="C18" s="39"/>
      <c r="D18" s="39">
        <v>3</v>
      </c>
      <c r="E18" s="26">
        <v>30000</v>
      </c>
      <c r="F18" s="25">
        <f t="shared" si="0"/>
        <v>90000</v>
      </c>
    </row>
    <row r="19" spans="1:9" ht="15" x14ac:dyDescent="0.2">
      <c r="A19" s="40" t="s">
        <v>56</v>
      </c>
      <c r="B19" s="39"/>
      <c r="C19" s="39"/>
      <c r="D19" s="39">
        <v>1</v>
      </c>
      <c r="E19" s="26">
        <v>9000</v>
      </c>
      <c r="F19" s="25">
        <f t="shared" si="0"/>
        <v>9000</v>
      </c>
    </row>
    <row r="20" spans="1:9" ht="15" x14ac:dyDescent="0.2">
      <c r="A20" s="40" t="s">
        <v>57</v>
      </c>
      <c r="B20" s="39"/>
      <c r="C20" s="39"/>
      <c r="D20" s="39">
        <v>1</v>
      </c>
      <c r="E20" s="26">
        <v>18000</v>
      </c>
      <c r="F20" s="25">
        <f t="shared" si="0"/>
        <v>18000</v>
      </c>
      <c r="I20" s="41"/>
    </row>
    <row r="21" spans="1:9" ht="15" x14ac:dyDescent="0.2">
      <c r="A21" s="40" t="s">
        <v>58</v>
      </c>
      <c r="B21" s="39"/>
      <c r="C21" s="39"/>
      <c r="D21" s="39">
        <v>4</v>
      </c>
      <c r="E21" s="26">
        <v>2000</v>
      </c>
      <c r="F21" s="25">
        <f t="shared" si="0"/>
        <v>8000</v>
      </c>
      <c r="I21" s="41"/>
    </row>
    <row r="22" spans="1:9" ht="15" x14ac:dyDescent="0.2">
      <c r="A22" s="40" t="s">
        <v>59</v>
      </c>
      <c r="B22" s="39"/>
      <c r="C22" s="39"/>
      <c r="D22" s="39">
        <v>4</v>
      </c>
      <c r="E22" s="26">
        <v>1500</v>
      </c>
      <c r="F22" s="25">
        <f t="shared" si="0"/>
        <v>6000</v>
      </c>
      <c r="I22" s="41"/>
    </row>
    <row r="23" spans="1:9" ht="15" customHeight="1" x14ac:dyDescent="0.2">
      <c r="A23" s="130"/>
      <c r="B23" s="130"/>
      <c r="E23" s="82" t="s">
        <v>1</v>
      </c>
      <c r="F23" s="81">
        <f>SUM(F15:F22)</f>
        <v>721000</v>
      </c>
    </row>
    <row r="24" spans="1:9" ht="15" x14ac:dyDescent="0.2">
      <c r="E24" s="52"/>
      <c r="F24" s="49"/>
    </row>
    <row r="25" spans="1:9" ht="15.75" x14ac:dyDescent="0.2">
      <c r="A25" s="112" t="s">
        <v>42</v>
      </c>
      <c r="B25" s="113"/>
      <c r="C25" s="113"/>
      <c r="D25" s="113"/>
      <c r="E25" s="113"/>
      <c r="F25" s="113"/>
      <c r="G25" s="114"/>
    </row>
    <row r="26" spans="1:9" ht="49.5" customHeight="1" x14ac:dyDescent="0.25">
      <c r="A26" s="139" t="s">
        <v>45</v>
      </c>
      <c r="B26" s="140"/>
      <c r="C26" s="48" t="s">
        <v>40</v>
      </c>
      <c r="D26" s="48" t="s">
        <v>41</v>
      </c>
      <c r="E26" s="48" t="s">
        <v>6</v>
      </c>
      <c r="F26" s="48" t="s">
        <v>3</v>
      </c>
      <c r="G26" s="48" t="s">
        <v>4</v>
      </c>
    </row>
    <row r="27" spans="1:9" ht="25.5" customHeight="1" x14ac:dyDescent="0.2">
      <c r="A27" s="137" t="s">
        <v>16</v>
      </c>
      <c r="B27" s="138"/>
      <c r="C27" s="53" t="s">
        <v>15</v>
      </c>
      <c r="D27" s="54">
        <v>2</v>
      </c>
      <c r="E27" s="53">
        <v>10</v>
      </c>
      <c r="F27" s="55">
        <f>P8</f>
        <v>316905.4690710096</v>
      </c>
      <c r="G27" s="56">
        <f>F27*E27</f>
        <v>3169054.6907100962</v>
      </c>
    </row>
    <row r="31" spans="1:9" ht="15.75" x14ac:dyDescent="0.25">
      <c r="C31" s="48" t="s">
        <v>40</v>
      </c>
      <c r="D31" s="133" t="s">
        <v>6</v>
      </c>
      <c r="E31" s="134"/>
      <c r="F31" s="48"/>
      <c r="G31" s="48" t="s">
        <v>4</v>
      </c>
    </row>
    <row r="32" spans="1:9" ht="50.25" customHeight="1" x14ac:dyDescent="0.2">
      <c r="A32" s="131" t="s">
        <v>49</v>
      </c>
      <c r="B32" s="132"/>
      <c r="C32" s="57" t="s">
        <v>15</v>
      </c>
      <c r="D32" s="135">
        <v>10</v>
      </c>
      <c r="E32" s="136"/>
      <c r="F32" s="58"/>
      <c r="G32" s="59">
        <f>G27+F23</f>
        <v>3890054.6907100962</v>
      </c>
    </row>
  </sheetData>
  <mergeCells count="14">
    <mergeCell ref="A32:B32"/>
    <mergeCell ref="D31:E31"/>
    <mergeCell ref="D32:E32"/>
    <mergeCell ref="A27:B27"/>
    <mergeCell ref="A26:B26"/>
    <mergeCell ref="A25:G25"/>
    <mergeCell ref="B1:J1"/>
    <mergeCell ref="A13:F13"/>
    <mergeCell ref="A4:M4"/>
    <mergeCell ref="A5:B5"/>
    <mergeCell ref="A7:B7"/>
    <mergeCell ref="A6:B6"/>
    <mergeCell ref="A8:B11"/>
    <mergeCell ref="A23:B23"/>
  </mergeCells>
  <phoneticPr fontId="2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1 ANÁLISIS COTIZACIONES</vt:lpstr>
      <vt:lpstr>DESGLOSE DE TARIFA</vt:lpstr>
      <vt:lpstr>'ANEXO 1 ANÁLISIS COTIZACIONES'!Área_de_impresión</vt:lpstr>
    </vt:vector>
  </TitlesOfParts>
  <Company>Drummond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Ignacio Saavedra</dc:creator>
  <cp:lastModifiedBy>GERENTE</cp:lastModifiedBy>
  <cp:lastPrinted>2018-02-13T21:11:55Z</cp:lastPrinted>
  <dcterms:created xsi:type="dcterms:W3CDTF">2005-01-20T23:26:46Z</dcterms:created>
  <dcterms:modified xsi:type="dcterms:W3CDTF">2021-07-22T17:10:02Z</dcterms:modified>
</cp:coreProperties>
</file>